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600" windowHeight="10080" activeTab="1"/>
  </bookViews>
  <sheets>
    <sheet name="APLICAÇÃO" sheetId="1" r:id="rId1"/>
    <sheet name="FUNÇÃO QUADRÁTICA" sheetId="2" r:id="rId2"/>
    <sheet name="EXERCÍCIOS" sheetId="3" r:id="rId3"/>
    <sheet name="CRÉDITOS" sheetId="4" r:id="rId4"/>
  </sheets>
  <definedNames>
    <definedName name="OLE_LINK1" localSheetId="2">'EXERCÍCIOS'!$C$7</definedName>
  </definedNames>
  <calcPr fullCalcOnLoad="1"/>
</workbook>
</file>

<file path=xl/sharedStrings.xml><?xml version="1.0" encoding="utf-8"?>
<sst xmlns="http://schemas.openxmlformats.org/spreadsheetml/2006/main" count="152" uniqueCount="104">
  <si>
    <t>a=</t>
  </si>
  <si>
    <t>b=</t>
  </si>
  <si>
    <t>c=</t>
  </si>
  <si>
    <t>x</t>
  </si>
  <si>
    <t>²</t>
  </si>
  <si>
    <t>2) CONCAVIDADE: Observamos o sinal de "a"</t>
  </si>
  <si>
    <t>3) POSIÇÃO DA PARÁBOLA: Observamos o sinal de "b"</t>
  </si>
  <si>
    <t>a =</t>
  </si>
  <si>
    <t>4) ONDE A PARÁBOLA CORTA O EIXO Y: Observamos o valor de "c"</t>
  </si>
  <si>
    <t>b =</t>
  </si>
  <si>
    <t xml:space="preserve">A parábola corta o eixo y no ponto </t>
  </si>
  <si>
    <r>
      <t>X</t>
    </r>
    <r>
      <rPr>
        <b/>
        <vertAlign val="subscript"/>
        <sz val="12"/>
        <rFont val="Times New Roman"/>
        <family val="1"/>
      </rPr>
      <t>2  =</t>
    </r>
  </si>
  <si>
    <r>
      <t>X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 =</t>
    </r>
  </si>
  <si>
    <r>
      <t>X</t>
    </r>
    <r>
      <rPr>
        <b/>
        <vertAlign val="subscript"/>
        <sz val="9"/>
        <rFont val="Times New Roman"/>
        <family val="1"/>
      </rPr>
      <t>V</t>
    </r>
    <r>
      <rPr>
        <b/>
        <sz val="9"/>
        <rFont val="Times New Roman"/>
        <family val="1"/>
      </rPr>
      <t xml:space="preserve">  =</t>
    </r>
  </si>
  <si>
    <r>
      <t>Y</t>
    </r>
    <r>
      <rPr>
        <b/>
        <vertAlign val="subscript"/>
        <sz val="12"/>
        <rFont val="Times New Roman"/>
        <family val="1"/>
      </rPr>
      <t>V  =</t>
    </r>
  </si>
  <si>
    <t>6) RAÍZES</t>
  </si>
  <si>
    <t>7) PONTOS EXTREMOS</t>
  </si>
  <si>
    <t>5) DISCRIMINANTE</t>
  </si>
  <si>
    <r>
      <t>1)Coloque os  valores de a, b e c da função quadrática y=ax</t>
    </r>
    <r>
      <rPr>
        <b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+bx+c nas células de fundo amarelo</t>
    </r>
  </si>
  <si>
    <r>
      <rPr>
        <b/>
        <sz val="12"/>
        <rFont val="Calibri"/>
        <family val="2"/>
      </rPr>
      <t>Δ</t>
    </r>
    <r>
      <rPr>
        <b/>
        <sz val="12"/>
        <rFont val="Times New Roman"/>
        <family val="1"/>
      </rPr>
      <t xml:space="preserve"> = 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- 4.a.c</t>
    </r>
  </si>
  <si>
    <t>Δ =</t>
  </si>
  <si>
    <t>c =</t>
  </si>
  <si>
    <t>Δ = 0 - A função possui 2 raízes reais e iguais</t>
  </si>
  <si>
    <t>Δ &gt; 0 - A função possui 2 raízes reais e distintas</t>
  </si>
  <si>
    <t>Δ &lt; 0 - A função não possui raízes reais</t>
  </si>
  <si>
    <t>b &gt; 0 - O extremo da parábola está à esquerda do eixo y</t>
  </si>
  <si>
    <t>b &lt; 0 - O extremo da parábola está à direita do eixo y</t>
  </si>
  <si>
    <t>b = 0 - O extremo da parábola está sobre o eixo y</t>
  </si>
  <si>
    <t>a &lt; 0 - Concavidade voltada para baixo e a parábola possui ponto de máximo</t>
  </si>
  <si>
    <t>-</t>
  </si>
  <si>
    <t>a</t>
  </si>
  <si>
    <t>c</t>
  </si>
  <si>
    <t>x =</t>
  </si>
  <si>
    <t>b</t>
  </si>
  <si>
    <t>±</t>
  </si>
  <si>
    <r>
      <t>b</t>
    </r>
    <r>
      <rPr>
        <b/>
        <vertAlign val="superscript"/>
        <sz val="12"/>
        <rFont val="Times New Roman"/>
        <family val="1"/>
      </rPr>
      <t>2</t>
    </r>
  </si>
  <si>
    <t>Δ</t>
  </si>
  <si>
    <t>+</t>
  </si>
  <si>
    <t>1. Utilize as funções abaixo na simulação anterior e observe as características de cada uma.</t>
  </si>
  <si>
    <t>EXERCÍCIOS</t>
  </si>
  <si>
    <t>f(x) = x² - 2x – 3</t>
  </si>
  <si>
    <t>f(x) = x² - 4x + 3</t>
  </si>
  <si>
    <t>f(x) = - x² - 6x – 9</t>
  </si>
  <si>
    <r>
      <t>f(x) = -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+ 4 x + 5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</si>
  <si>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x - 20</t>
    </r>
  </si>
  <si>
    <r>
      <t>f(x) = -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+ 3x + 4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</si>
  <si>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+ 7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</si>
  <si>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+ 16 </t>
    </r>
  </si>
  <si>
    <t>O coeficiente "b" determina em que lado o extremo da parábola estará.</t>
  </si>
  <si>
    <t>O coeficiente "a" determina onde a parábola corta o eixo y.</t>
  </si>
  <si>
    <r>
      <t>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+16, possui 2 raizes reais e diferentes.</t>
    </r>
  </si>
  <si>
    <t>V</t>
  </si>
  <si>
    <t>F</t>
  </si>
  <si>
    <t>2. A partir das observações feitas, Utilize V ou F nas alternativas abaixo.</t>
  </si>
  <si>
    <r>
      <t>As raízes da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- 2x + 1 são,  1 e 1.</t>
    </r>
  </si>
  <si>
    <r>
      <t>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+ 5x + 15 não possui raízes reais.</t>
    </r>
  </si>
  <si>
    <t>a) 30</t>
  </si>
  <si>
    <t>b) 40</t>
  </si>
  <si>
    <t>c) 50</t>
  </si>
  <si>
    <t>d) 55</t>
  </si>
  <si>
    <t>e) 60</t>
  </si>
  <si>
    <t>Quantas unidades deverão ser produzidas para se obter o custo mínimo? Assinale com um X a alternativa correta.</t>
  </si>
  <si>
    <t>X</t>
  </si>
  <si>
    <r>
      <t>Chama-se função quadrática, ou função polinomial do 2º grau, qualquer função f de IR em IR dada por uma lei da forma f(x) = ax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bx + c, onde a, b e c são números reais e a ≠ 0.</t>
    </r>
  </si>
  <si>
    <t>Definição:</t>
  </si>
  <si>
    <t>Gráfico:</t>
  </si>
  <si>
    <r>
      <t>O gráfico de uma função polinomial do 2º grau, y = ax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+ bx + c, com a 0, é uma curva chamada parábola.</t>
    </r>
  </si>
  <si>
    <t>Zeros ou raízes da função:</t>
  </si>
  <si>
    <t>Utilizações:</t>
  </si>
  <si>
    <t>Muitas são as situações cotidianas que podem ser expressadas com a utilização da função quadrática.</t>
  </si>
  <si>
    <t>A palavra parábola provém do grego e significa “lançar ao longe”, o seu significado foi sempre muito associado a trajetória de um objeto lançado sob determinado ângulo.</t>
  </si>
  <si>
    <t xml:space="preserve">Atualmente o uso da função de quadrática está diretamente ligada a situações que envolvam lucro, prejuízo, crescimento, potência e a outras análises presentes na Física, Biologia, </t>
  </si>
  <si>
    <t>Administração, Contabilidade, entre outras ciências.</t>
  </si>
  <si>
    <r>
      <t>Chama-se zeros ou raízes da função polinomial do 2º grau f(x) = ax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+ bx + c , a 0, os números reais x tais que f(x) = 0.</t>
    </r>
  </si>
  <si>
    <t>a &gt; 0 - Concavidade voltada para cima e a parábola possui ponto de mínimo</t>
  </si>
  <si>
    <r>
      <t>Está é uma função quadrática que também pode ser escita como L(x) = -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+ 12x - 20</t>
    </r>
  </si>
  <si>
    <t>O gráfico desta função se caracteriza por:</t>
  </si>
  <si>
    <t>Concavidade voltada para baixo;</t>
  </si>
  <si>
    <t>Possui ponto de máximo;</t>
  </si>
  <si>
    <t>2 raízes reais e distintas; (2,10)</t>
  </si>
  <si>
    <r>
      <t>X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6 e Y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16</t>
    </r>
  </si>
  <si>
    <t>Isso indica que o maior lucro da empresa acontece quando são vendidos a quantidade</t>
  </si>
  <si>
    <t>de 6 produtos.</t>
  </si>
  <si>
    <t>Ponto extremo:</t>
  </si>
  <si>
    <t>É onde ocorre a inversão do sentido da função. Este ponto (vértice) pode ser chamado de máximo se a parábola for voltada para baixo, ou mínimo se voltada para cima.</t>
  </si>
  <si>
    <t>As coordenadas desse ponto são:  Xv e Yv .</t>
  </si>
  <si>
    <t>3.  O custo C, em reais, para se produzir n unidades de determinado produto é dado por: C =  n² – 100n + 2510.</t>
  </si>
  <si>
    <t>.i</t>
  </si>
  <si>
    <t>Considerando o conjunto dos números complexos</t>
  </si>
  <si>
    <r>
      <t>substituímos -1 por i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</si>
  <si>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r>
      <t>.i</t>
    </r>
    <r>
      <rPr>
        <vertAlign val="superscript"/>
        <sz val="12"/>
        <rFont val="Times New Roman"/>
        <family val="1"/>
      </rPr>
      <t>2</t>
    </r>
  </si>
  <si>
    <t>Vamos aprofundar mais o conteúdo prosseguindo para as outras planilhas.</t>
  </si>
  <si>
    <t>Exemplos de Aplicação:</t>
  </si>
  <si>
    <t xml:space="preserve">1. O lucro de uma empresa é dado pela expressão L(x) = (x-10) (2-x) , em que x é a quantidade de produtos vendidos. </t>
  </si>
  <si>
    <t>Será que o jogador acertou o buraco? Qual foi a altura máxima alcançada pela bola?</t>
  </si>
  <si>
    <t>2 raízes reais e distintas; (- 3,1)</t>
  </si>
  <si>
    <r>
      <t>X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- 1 e Y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4</t>
    </r>
  </si>
  <si>
    <t>então o jogador acertou o buraco.</t>
  </si>
  <si>
    <t xml:space="preserve">Observando a saída da bola no ponto - 3 e chegada no </t>
  </si>
  <si>
    <t>Isso indica que a altura máxima da bola foi 4 metros</t>
  </si>
  <si>
    <t>ponto 1, temos distância total em módulo de 4 metros,</t>
  </si>
  <si>
    <r>
      <t>2. Um jogador de golfe lançou uma bola no intuito de acertar um buraco que estava a 4m de distância usando a função f(x)= -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- 2x + 3, conforme a figura.</t>
    </r>
  </si>
  <si>
    <t>b &lt; 0 - O extremo da parábola está à esquerda do eixo y</t>
  </si>
  <si>
    <t>b &gt; 0 - O extremo da parábola está à direita do eixo y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</si>
</sst>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9"/>
      <color indexed="17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6"/>
      <name val="Times New Roman"/>
      <family val="1"/>
    </font>
    <font>
      <sz val="12"/>
      <color indexed="4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bscript"/>
      <sz val="12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</font>
    <font>
      <b/>
      <vertAlign val="superscript"/>
      <sz val="12"/>
      <name val="Times New Roman"/>
      <family val="1"/>
    </font>
    <font>
      <b/>
      <i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4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9" tint="0.39998000860214233"/>
      <name val="Times New Roman"/>
      <family val="1"/>
    </font>
    <font>
      <b/>
      <sz val="12"/>
      <color rgb="FF00B0F0"/>
      <name val="Times New Roman"/>
      <family val="1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b/>
      <i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/>
      <bottom/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7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7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3" fillId="33" borderId="22" xfId="0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right"/>
    </xf>
    <xf numFmtId="0" fontId="13" fillId="33" borderId="2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13" fillId="34" borderId="28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76" fillId="33" borderId="31" xfId="0" applyFont="1" applyFill="1" applyBorder="1" applyAlignment="1">
      <alignment horizontal="center"/>
    </xf>
    <xf numFmtId="0" fontId="76" fillId="33" borderId="3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075"/>
          <c:y val="0.05925"/>
          <c:w val="0.954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QUADRÁTICA'!$D$6</c:f>
              <c:strCache>
                <c:ptCount val="1"/>
                <c:pt idx="0">
                  <c:v>y = x²-5x + 6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'FUNÇÃO QUADRÁTICA'!$C$7:$C$26</c:f>
              <c:numCache/>
            </c:numRef>
          </c:xVal>
          <c:yVal>
            <c:numRef>
              <c:f>'FUNÇÃO QUADRÁTICA'!$D$7:$D$26</c:f>
              <c:numCache/>
            </c:numRef>
          </c:yVal>
          <c:smooth val="1"/>
        </c:ser>
        <c:axId val="23292263"/>
        <c:axId val="8303776"/>
      </c:scatterChart>
      <c:valAx>
        <c:axId val="2329226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crossBetween val="midCat"/>
        <c:dispUnits/>
        <c:majorUnit val="1"/>
        <c:minorUnit val="1"/>
      </c:valAx>
      <c:valAx>
        <c:axId val="8303776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004"/>
          <c:w val="0.30325"/>
          <c:h val="0.0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47625</xdr:rowOff>
    </xdr:from>
    <xdr:to>
      <xdr:col>12</xdr:col>
      <xdr:colOff>552450</xdr:colOff>
      <xdr:row>4</xdr:row>
      <xdr:rowOff>38100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4143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32</xdr:row>
      <xdr:rowOff>47625</xdr:rowOff>
    </xdr:from>
    <xdr:to>
      <xdr:col>14</xdr:col>
      <xdr:colOff>466725</xdr:colOff>
      <xdr:row>47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22172" t="31620" r="45109" b="25691"/>
        <a:stretch>
          <a:fillRect/>
        </a:stretch>
      </xdr:blipFill>
      <xdr:spPr>
        <a:xfrm>
          <a:off x="5991225" y="5619750"/>
          <a:ext cx="3009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152400</xdr:rowOff>
    </xdr:from>
    <xdr:to>
      <xdr:col>13</xdr:col>
      <xdr:colOff>381000</xdr:colOff>
      <xdr:row>61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8877300"/>
          <a:ext cx="3429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352425</xdr:colOff>
      <xdr:row>51</xdr:row>
      <xdr:rowOff>152400</xdr:rowOff>
    </xdr:from>
    <xdr:to>
      <xdr:col>17</xdr:col>
      <xdr:colOff>323850</xdr:colOff>
      <xdr:row>66</xdr:row>
      <xdr:rowOff>28575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rcRect l="31263" t="15800" r="40367" b="42211"/>
        <a:stretch>
          <a:fillRect/>
        </a:stretch>
      </xdr:blipFill>
      <xdr:spPr>
        <a:xfrm>
          <a:off x="8277225" y="8877300"/>
          <a:ext cx="2409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</xdr:row>
      <xdr:rowOff>0</xdr:rowOff>
    </xdr:from>
    <xdr:to>
      <xdr:col>15</xdr:col>
      <xdr:colOff>447675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2514600" y="1047750"/>
        <a:ext cx="55721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190500</xdr:colOff>
      <xdr:row>24</xdr:row>
      <xdr:rowOff>19050</xdr:rowOff>
    </xdr:from>
    <xdr:ext cx="142875" cy="228600"/>
    <xdr:sp>
      <xdr:nvSpPr>
        <xdr:cNvPr id="2" name="CaixaDeTexto 2"/>
        <xdr:cNvSpPr txBox="1">
          <a:spLocks noChangeArrowheads="1"/>
        </xdr:cNvSpPr>
      </xdr:nvSpPr>
      <xdr:spPr>
        <a:xfrm>
          <a:off x="7829550" y="50387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11</xdr:col>
      <xdr:colOff>171450</xdr:colOff>
      <xdr:row>5</xdr:row>
      <xdr:rowOff>95250</xdr:rowOff>
    </xdr:from>
    <xdr:ext cx="142875" cy="219075"/>
    <xdr:sp>
      <xdr:nvSpPr>
        <xdr:cNvPr id="3" name="CaixaDeTexto 3"/>
        <xdr:cNvSpPr txBox="1">
          <a:spLocks noChangeArrowheads="1"/>
        </xdr:cNvSpPr>
      </xdr:nvSpPr>
      <xdr:spPr>
        <a:xfrm>
          <a:off x="5238750" y="1143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oneCellAnchor>
  <xdr:twoCellAnchor>
    <xdr:from>
      <xdr:col>6</xdr:col>
      <xdr:colOff>171450</xdr:colOff>
      <xdr:row>47</xdr:row>
      <xdr:rowOff>47625</xdr:rowOff>
    </xdr:from>
    <xdr:to>
      <xdr:col>9</xdr:col>
      <xdr:colOff>419100</xdr:colOff>
      <xdr:row>49</xdr:row>
      <xdr:rowOff>104775</xdr:rowOff>
    </xdr:to>
    <xdr:grpSp>
      <xdr:nvGrpSpPr>
        <xdr:cNvPr id="4" name="Grupo 6"/>
        <xdr:cNvGrpSpPr>
          <a:grpSpLocks/>
        </xdr:cNvGrpSpPr>
      </xdr:nvGrpSpPr>
      <xdr:grpSpPr>
        <a:xfrm>
          <a:off x="3076575" y="9886950"/>
          <a:ext cx="1190625" cy="495300"/>
          <a:chOff x="3048000" y="9458325"/>
          <a:chExt cx="1190625" cy="495300"/>
        </a:xfrm>
        <a:solidFill>
          <a:srgbClr val="FFFFFF"/>
        </a:solidFill>
      </xdr:grpSpPr>
      <xdr:sp>
        <xdr:nvSpPr>
          <xdr:cNvPr id="5" name="CaixaDeTexto 4"/>
          <xdr:cNvSpPr txBox="1">
            <a:spLocks noChangeArrowheads="1"/>
          </xdr:cNvSpPr>
        </xdr:nvSpPr>
        <xdr:spPr>
          <a:xfrm>
            <a:off x="3048000" y="9458325"/>
            <a:ext cx="895350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CaixaDeTexto 5"/>
          <xdr:cNvSpPr txBox="1">
            <a:spLocks noChangeArrowheads="1"/>
          </xdr:cNvSpPr>
        </xdr:nvSpPr>
        <xdr:spPr>
          <a:xfrm>
            <a:off x="3371850" y="9458325"/>
            <a:ext cx="866775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  <xdr:twoCellAnchor>
    <xdr:from>
      <xdr:col>6</xdr:col>
      <xdr:colOff>180975</xdr:colOff>
      <xdr:row>46</xdr:row>
      <xdr:rowOff>104775</xdr:rowOff>
    </xdr:from>
    <xdr:to>
      <xdr:col>9</xdr:col>
      <xdr:colOff>428625</xdr:colOff>
      <xdr:row>48</xdr:row>
      <xdr:rowOff>123825</xdr:rowOff>
    </xdr:to>
    <xdr:grpSp>
      <xdr:nvGrpSpPr>
        <xdr:cNvPr id="7" name="Grupo 7"/>
        <xdr:cNvGrpSpPr>
          <a:grpSpLocks/>
        </xdr:cNvGrpSpPr>
      </xdr:nvGrpSpPr>
      <xdr:grpSpPr>
        <a:xfrm>
          <a:off x="3086100" y="9705975"/>
          <a:ext cx="1190625" cy="495300"/>
          <a:chOff x="3048000" y="9458325"/>
          <a:chExt cx="1190625" cy="495300"/>
        </a:xfrm>
        <a:solidFill>
          <a:srgbClr val="FFFFFF"/>
        </a:solidFill>
      </xdr:grpSpPr>
      <xdr:sp>
        <xdr:nvSpPr>
          <xdr:cNvPr id="8" name="CaixaDeTexto 8"/>
          <xdr:cNvSpPr txBox="1">
            <a:spLocks noChangeArrowheads="1"/>
          </xdr:cNvSpPr>
        </xdr:nvSpPr>
        <xdr:spPr>
          <a:xfrm>
            <a:off x="3048000" y="9458325"/>
            <a:ext cx="895350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CaixaDeTexto 9"/>
          <xdr:cNvSpPr txBox="1">
            <a:spLocks noChangeArrowheads="1"/>
          </xdr:cNvSpPr>
        </xdr:nvSpPr>
        <xdr:spPr>
          <a:xfrm>
            <a:off x="3371850" y="9458325"/>
            <a:ext cx="866775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  <xdr:twoCellAnchor>
    <xdr:from>
      <xdr:col>24</xdr:col>
      <xdr:colOff>238125</xdr:colOff>
      <xdr:row>7</xdr:row>
      <xdr:rowOff>0</xdr:rowOff>
    </xdr:from>
    <xdr:to>
      <xdr:col>27</xdr:col>
      <xdr:colOff>247650</xdr:colOff>
      <xdr:row>9</xdr:row>
      <xdr:rowOff>95250</xdr:rowOff>
    </xdr:to>
    <xdr:sp>
      <xdr:nvSpPr>
        <xdr:cNvPr id="10" name="CaixaDeTexto 18"/>
        <xdr:cNvSpPr txBox="1">
          <a:spLocks noChangeArrowheads="1"/>
        </xdr:cNvSpPr>
      </xdr:nvSpPr>
      <xdr:spPr>
        <a:xfrm>
          <a:off x="10934700" y="1504950"/>
          <a:ext cx="990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76200</xdr:colOff>
      <xdr:row>7</xdr:row>
      <xdr:rowOff>9525</xdr:rowOff>
    </xdr:from>
    <xdr:to>
      <xdr:col>21</xdr:col>
      <xdr:colOff>247650</xdr:colOff>
      <xdr:row>9</xdr:row>
      <xdr:rowOff>104775</xdr:rowOff>
    </xdr:to>
    <xdr:sp>
      <xdr:nvSpPr>
        <xdr:cNvPr id="11" name="CaixaDeTexto 19"/>
        <xdr:cNvSpPr txBox="1">
          <a:spLocks noChangeArrowheads="1"/>
        </xdr:cNvSpPr>
      </xdr:nvSpPr>
      <xdr:spPr>
        <a:xfrm>
          <a:off x="9048750" y="151447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66675</xdr:colOff>
      <xdr:row>22</xdr:row>
      <xdr:rowOff>0</xdr:rowOff>
    </xdr:from>
    <xdr:to>
      <xdr:col>21</xdr:col>
      <xdr:colOff>238125</xdr:colOff>
      <xdr:row>24</xdr:row>
      <xdr:rowOff>95250</xdr:rowOff>
    </xdr:to>
    <xdr:sp>
      <xdr:nvSpPr>
        <xdr:cNvPr id="12" name="CaixaDeTexto 26"/>
        <xdr:cNvSpPr txBox="1">
          <a:spLocks noChangeArrowheads="1"/>
        </xdr:cNvSpPr>
      </xdr:nvSpPr>
      <xdr:spPr>
        <a:xfrm>
          <a:off x="9039225" y="4600575"/>
          <a:ext cx="90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66675</xdr:colOff>
      <xdr:row>24</xdr:row>
      <xdr:rowOff>190500</xdr:rowOff>
    </xdr:from>
    <xdr:to>
      <xdr:col>21</xdr:col>
      <xdr:colOff>238125</xdr:colOff>
      <xdr:row>27</xdr:row>
      <xdr:rowOff>76200</xdr:rowOff>
    </xdr:to>
    <xdr:sp>
      <xdr:nvSpPr>
        <xdr:cNvPr id="13" name="CaixaDeTexto 28"/>
        <xdr:cNvSpPr txBox="1">
          <a:spLocks noChangeArrowheads="1"/>
        </xdr:cNvSpPr>
      </xdr:nvSpPr>
      <xdr:spPr>
        <a:xfrm>
          <a:off x="9039225" y="521017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23</xdr:col>
      <xdr:colOff>238125</xdr:colOff>
      <xdr:row>22</xdr:row>
      <xdr:rowOff>19050</xdr:rowOff>
    </xdr:from>
    <xdr:to>
      <xdr:col>26</xdr:col>
      <xdr:colOff>219075</xdr:colOff>
      <xdr:row>24</xdr:row>
      <xdr:rowOff>114300</xdr:rowOff>
    </xdr:to>
    <xdr:sp>
      <xdr:nvSpPr>
        <xdr:cNvPr id="14" name="CaixaDeTexto 30"/>
        <xdr:cNvSpPr txBox="1">
          <a:spLocks noChangeArrowheads="1"/>
        </xdr:cNvSpPr>
      </xdr:nvSpPr>
      <xdr:spPr>
        <a:xfrm>
          <a:off x="10534650" y="4619625"/>
          <a:ext cx="942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23</xdr:col>
      <xdr:colOff>142875</xdr:colOff>
      <xdr:row>25</xdr:row>
      <xdr:rowOff>9525</xdr:rowOff>
    </xdr:from>
    <xdr:to>
      <xdr:col>26</xdr:col>
      <xdr:colOff>123825</xdr:colOff>
      <xdr:row>27</xdr:row>
      <xdr:rowOff>95250</xdr:rowOff>
    </xdr:to>
    <xdr:sp>
      <xdr:nvSpPr>
        <xdr:cNvPr id="15" name="CaixaDeTexto 33"/>
        <xdr:cNvSpPr txBox="1">
          <a:spLocks noChangeArrowheads="1"/>
        </xdr:cNvSpPr>
      </xdr:nvSpPr>
      <xdr:spPr>
        <a:xfrm>
          <a:off x="10439400" y="5229225"/>
          <a:ext cx="942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21</xdr:col>
      <xdr:colOff>95250</xdr:colOff>
      <xdr:row>7</xdr:row>
      <xdr:rowOff>104775</xdr:rowOff>
    </xdr:from>
    <xdr:to>
      <xdr:col>22</xdr:col>
      <xdr:colOff>19050</xdr:colOff>
      <xdr:row>8</xdr:row>
      <xdr:rowOff>38100</xdr:rowOff>
    </xdr:to>
    <xdr:sp>
      <xdr:nvSpPr>
        <xdr:cNvPr id="16" name="Seta para a direita 37"/>
        <xdr:cNvSpPr>
          <a:spLocks/>
        </xdr:cNvSpPr>
      </xdr:nvSpPr>
      <xdr:spPr>
        <a:xfrm>
          <a:off x="9801225" y="1609725"/>
          <a:ext cx="219075" cy="171450"/>
        </a:xfrm>
        <a:prstGeom prst="rightArrow">
          <a:avLst>
            <a:gd name="adj" fmla="val 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</xdr:row>
      <xdr:rowOff>209550</xdr:rowOff>
    </xdr:from>
    <xdr:to>
      <xdr:col>26</xdr:col>
      <xdr:colOff>314325</xdr:colOff>
      <xdr:row>5</xdr:row>
      <xdr:rowOff>95250</xdr:rowOff>
    </xdr:to>
    <xdr:sp>
      <xdr:nvSpPr>
        <xdr:cNvPr id="17" name="Retângulo 20"/>
        <xdr:cNvSpPr>
          <a:spLocks/>
        </xdr:cNvSpPr>
      </xdr:nvSpPr>
      <xdr:spPr>
        <a:xfrm>
          <a:off x="10086975" y="409575"/>
          <a:ext cx="1485900" cy="7334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Caso o delta seja</a:t>
          </a:r>
          <a:r>
            <a:rPr lang="en-US" cap="none" sz="1100" b="0" i="0" u="none" baseline="0">
              <a:solidFill>
                <a:srgbClr val="000000"/>
              </a:solidFill>
            </a:rPr>
            <a:t> negativo, verifique ao lado a resolução usando números complexos.</a:t>
          </a:r>
        </a:p>
      </xdr:txBody>
    </xdr:sp>
    <xdr:clientData/>
  </xdr:twoCellAnchor>
  <xdr:twoCellAnchor>
    <xdr:from>
      <xdr:col>24</xdr:col>
      <xdr:colOff>219075</xdr:colOff>
      <xdr:row>5</xdr:row>
      <xdr:rowOff>95250</xdr:rowOff>
    </xdr:from>
    <xdr:to>
      <xdr:col>26</xdr:col>
      <xdr:colOff>47625</xdr:colOff>
      <xdr:row>6</xdr:row>
      <xdr:rowOff>95250</xdr:rowOff>
    </xdr:to>
    <xdr:sp>
      <xdr:nvSpPr>
        <xdr:cNvPr id="18" name="Conector de seta reta 22"/>
        <xdr:cNvSpPr>
          <a:spLocks/>
        </xdr:cNvSpPr>
      </xdr:nvSpPr>
      <xdr:spPr>
        <a:xfrm rot="16200000" flipH="1">
          <a:off x="10915650" y="1143000"/>
          <a:ext cx="390525" cy="2571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7</xdr:row>
      <xdr:rowOff>0</xdr:rowOff>
    </xdr:from>
    <xdr:to>
      <xdr:col>34</xdr:col>
      <xdr:colOff>247650</xdr:colOff>
      <xdr:row>9</xdr:row>
      <xdr:rowOff>95250</xdr:rowOff>
    </xdr:to>
    <xdr:sp>
      <xdr:nvSpPr>
        <xdr:cNvPr id="19" name="CaixaDeTexto 25"/>
        <xdr:cNvSpPr txBox="1">
          <a:spLocks noChangeArrowheads="1"/>
        </xdr:cNvSpPr>
      </xdr:nvSpPr>
      <xdr:spPr>
        <a:xfrm>
          <a:off x="13201650" y="1504950"/>
          <a:ext cx="1085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27</xdr:col>
      <xdr:colOff>209550</xdr:colOff>
      <xdr:row>7</xdr:row>
      <xdr:rowOff>95250</xdr:rowOff>
    </xdr:from>
    <xdr:to>
      <xdr:col>28</xdr:col>
      <xdr:colOff>133350</xdr:colOff>
      <xdr:row>8</xdr:row>
      <xdr:rowOff>28575</xdr:rowOff>
    </xdr:to>
    <xdr:sp>
      <xdr:nvSpPr>
        <xdr:cNvPr id="20" name="Seta para a direita 27"/>
        <xdr:cNvSpPr>
          <a:spLocks/>
        </xdr:cNvSpPr>
      </xdr:nvSpPr>
      <xdr:spPr>
        <a:xfrm>
          <a:off x="11887200" y="1600200"/>
          <a:ext cx="219075" cy="171450"/>
        </a:xfrm>
        <a:prstGeom prst="rightArrow">
          <a:avLst>
            <a:gd name="adj" fmla="val 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6</xdr:row>
      <xdr:rowOff>171450</xdr:rowOff>
    </xdr:from>
    <xdr:to>
      <xdr:col>32</xdr:col>
      <xdr:colOff>85725</xdr:colOff>
      <xdr:row>8</xdr:row>
      <xdr:rowOff>57150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30175" y="14763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352425</xdr:colOff>
      <xdr:row>6</xdr:row>
      <xdr:rowOff>161925</xdr:rowOff>
    </xdr:from>
    <xdr:to>
      <xdr:col>25</xdr:col>
      <xdr:colOff>85725</xdr:colOff>
      <xdr:row>8</xdr:row>
      <xdr:rowOff>47625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48950" y="14668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6</xdr:row>
      <xdr:rowOff>114300</xdr:rowOff>
    </xdr:from>
    <xdr:to>
      <xdr:col>27</xdr:col>
      <xdr:colOff>0</xdr:colOff>
      <xdr:row>8</xdr:row>
      <xdr:rowOff>57150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91875" y="1419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200025</xdr:colOff>
      <xdr:row>6</xdr:row>
      <xdr:rowOff>123825</xdr:rowOff>
    </xdr:from>
    <xdr:to>
      <xdr:col>34</xdr:col>
      <xdr:colOff>152400</xdr:colOff>
      <xdr:row>8</xdr:row>
      <xdr:rowOff>57150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58825" y="14287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6</xdr:row>
      <xdr:rowOff>76200</xdr:rowOff>
    </xdr:from>
    <xdr:to>
      <xdr:col>21</xdr:col>
      <xdr:colOff>47625</xdr:colOff>
      <xdr:row>8</xdr:row>
      <xdr:rowOff>47625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0" y="138112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190500</xdr:colOff>
      <xdr:row>10</xdr:row>
      <xdr:rowOff>123825</xdr:rowOff>
    </xdr:from>
    <xdr:to>
      <xdr:col>38</xdr:col>
      <xdr:colOff>361950</xdr:colOff>
      <xdr:row>12</xdr:row>
      <xdr:rowOff>19050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20950" y="22669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219075</xdr:colOff>
      <xdr:row>10</xdr:row>
      <xdr:rowOff>133350</xdr:rowOff>
    </xdr:from>
    <xdr:to>
      <xdr:col>32</xdr:col>
      <xdr:colOff>352425</xdr:colOff>
      <xdr:row>12</xdr:row>
      <xdr:rowOff>28575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82600" y="22764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238125</xdr:colOff>
      <xdr:row>7</xdr:row>
      <xdr:rowOff>0</xdr:rowOff>
    </xdr:from>
    <xdr:to>
      <xdr:col>40</xdr:col>
      <xdr:colOff>247650</xdr:colOff>
      <xdr:row>9</xdr:row>
      <xdr:rowOff>95250</xdr:rowOff>
    </xdr:to>
    <xdr:sp>
      <xdr:nvSpPr>
        <xdr:cNvPr id="28" name="CaixaDeTexto 41"/>
        <xdr:cNvSpPr txBox="1">
          <a:spLocks noChangeArrowheads="1"/>
        </xdr:cNvSpPr>
      </xdr:nvSpPr>
      <xdr:spPr>
        <a:xfrm>
          <a:off x="15268575" y="1504950"/>
          <a:ext cx="1028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36</xdr:col>
      <xdr:colOff>266700</xdr:colOff>
      <xdr:row>6</xdr:row>
      <xdr:rowOff>171450</xdr:rowOff>
    </xdr:from>
    <xdr:to>
      <xdr:col>38</xdr:col>
      <xdr:colOff>85725</xdr:colOff>
      <xdr:row>8</xdr:row>
      <xdr:rowOff>57150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97100" y="14763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200025</xdr:colOff>
      <xdr:row>6</xdr:row>
      <xdr:rowOff>123825</xdr:rowOff>
    </xdr:from>
    <xdr:to>
      <xdr:col>39</xdr:col>
      <xdr:colOff>276225</xdr:colOff>
      <xdr:row>8</xdr:row>
      <xdr:rowOff>57150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0" y="14287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142875</xdr:rowOff>
    </xdr:from>
    <xdr:to>
      <xdr:col>20</xdr:col>
      <xdr:colOff>0</xdr:colOff>
      <xdr:row>26</xdr:row>
      <xdr:rowOff>47625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29700" y="51625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171450</xdr:colOff>
      <xdr:row>24</xdr:row>
      <xdr:rowOff>152400</xdr:rowOff>
    </xdr:from>
    <xdr:to>
      <xdr:col>25</xdr:col>
      <xdr:colOff>57150</xdr:colOff>
      <xdr:row>26</xdr:row>
      <xdr:rowOff>57150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67975" y="51720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25</xdr:row>
      <xdr:rowOff>200025</xdr:rowOff>
    </xdr:from>
    <xdr:to>
      <xdr:col>20</xdr:col>
      <xdr:colOff>0</xdr:colOff>
      <xdr:row>27</xdr:row>
      <xdr:rowOff>76200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63050" y="54197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323850</xdr:colOff>
      <xdr:row>25</xdr:row>
      <xdr:rowOff>200025</xdr:rowOff>
    </xdr:from>
    <xdr:to>
      <xdr:col>25</xdr:col>
      <xdr:colOff>38100</xdr:colOff>
      <xdr:row>27</xdr:row>
      <xdr:rowOff>76200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20375" y="54197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</xdr:row>
      <xdr:rowOff>104775</xdr:rowOff>
    </xdr:from>
    <xdr:to>
      <xdr:col>16</xdr:col>
      <xdr:colOff>95250</xdr:colOff>
      <xdr:row>5</xdr:row>
      <xdr:rowOff>38100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0225" y="266700"/>
          <a:ext cx="804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200025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4300"/>
          <a:ext cx="129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0</xdr:row>
      <xdr:rowOff>114300</xdr:rowOff>
    </xdr:from>
    <xdr:to>
      <xdr:col>19</xdr:col>
      <xdr:colOff>85725</xdr:colOff>
      <xdr:row>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4300"/>
          <a:ext cx="1628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24</xdr:row>
      <xdr:rowOff>47625</xdr:rowOff>
    </xdr:from>
    <xdr:to>
      <xdr:col>10</xdr:col>
      <xdr:colOff>257175</xdr:colOff>
      <xdr:row>30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3933825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8</xdr:row>
      <xdr:rowOff>38100</xdr:rowOff>
    </xdr:from>
    <xdr:to>
      <xdr:col>11</xdr:col>
      <xdr:colOff>28575</xdr:colOff>
      <xdr:row>11</xdr:row>
      <xdr:rowOff>95250</xdr:rowOff>
    </xdr:to>
    <xdr:pic>
      <xdr:nvPicPr>
        <xdr:cNvPr id="5" name="Diagrama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838700" y="133350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14</xdr:row>
      <xdr:rowOff>133350</xdr:rowOff>
    </xdr:from>
    <xdr:to>
      <xdr:col>12</xdr:col>
      <xdr:colOff>209550</xdr:colOff>
      <xdr:row>19</xdr:row>
      <xdr:rowOff>38100</xdr:rowOff>
    </xdr:to>
    <xdr:pic>
      <xdr:nvPicPr>
        <xdr:cNvPr id="6" name="Diagrama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33825" y="2400300"/>
          <a:ext cx="3590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7" ht="12.75">
      <c r="B7" s="48" t="s">
        <v>64</v>
      </c>
    </row>
    <row r="8" ht="14.25">
      <c r="B8" s="46" t="s">
        <v>63</v>
      </c>
    </row>
    <row r="11" spans="2:15" ht="12.75">
      <c r="B11" s="48" t="s">
        <v>65</v>
      </c>
      <c r="O11" s="47"/>
    </row>
    <row r="12" ht="17.25">
      <c r="B12" s="49" t="s">
        <v>66</v>
      </c>
    </row>
    <row r="15" ht="12.75">
      <c r="B15" s="48" t="s">
        <v>67</v>
      </c>
    </row>
    <row r="16" ht="17.25">
      <c r="B16" s="49" t="s">
        <v>73</v>
      </c>
    </row>
    <row r="17" ht="15">
      <c r="B17" s="49"/>
    </row>
    <row r="18" ht="15">
      <c r="B18" s="51" t="s">
        <v>83</v>
      </c>
    </row>
    <row r="19" ht="15">
      <c r="B19" s="49" t="s">
        <v>84</v>
      </c>
    </row>
    <row r="20" ht="15">
      <c r="B20" s="49" t="s">
        <v>85</v>
      </c>
    </row>
    <row r="23" ht="12.75">
      <c r="B23" s="48" t="s">
        <v>68</v>
      </c>
    </row>
    <row r="24" ht="15">
      <c r="B24" s="50" t="s">
        <v>69</v>
      </c>
    </row>
    <row r="25" ht="15">
      <c r="B25" s="50" t="s">
        <v>70</v>
      </c>
    </row>
    <row r="26" ht="15">
      <c r="B26" s="50" t="s">
        <v>71</v>
      </c>
    </row>
    <row r="27" ht="15">
      <c r="B27" s="50" t="s">
        <v>72</v>
      </c>
    </row>
    <row r="29" ht="12.75">
      <c r="B29" s="48" t="s">
        <v>92</v>
      </c>
    </row>
    <row r="31" ht="15">
      <c r="B31" s="50" t="s">
        <v>93</v>
      </c>
    </row>
    <row r="33" ht="14.25">
      <c r="B33" s="46" t="s">
        <v>75</v>
      </c>
    </row>
    <row r="35" ht="12.75">
      <c r="B35" s="46" t="s">
        <v>76</v>
      </c>
    </row>
    <row r="37" ht="12.75">
      <c r="B37" s="46" t="s">
        <v>77</v>
      </c>
    </row>
    <row r="38" ht="12.75">
      <c r="B38" s="46" t="s">
        <v>79</v>
      </c>
    </row>
    <row r="39" ht="12.75">
      <c r="B39" s="46" t="s">
        <v>78</v>
      </c>
    </row>
    <row r="40" ht="15.75">
      <c r="B40" s="46" t="s">
        <v>80</v>
      </c>
    </row>
    <row r="42" ht="12.75">
      <c r="B42" s="46" t="s">
        <v>81</v>
      </c>
    </row>
    <row r="43" ht="12.75">
      <c r="B43" s="46" t="s">
        <v>82</v>
      </c>
    </row>
    <row r="50" ht="14.25">
      <c r="B50" s="46" t="s">
        <v>101</v>
      </c>
    </row>
    <row r="51" ht="12.75">
      <c r="B51" s="46" t="s">
        <v>94</v>
      </c>
    </row>
    <row r="53" ht="12.75">
      <c r="B53" s="46" t="s">
        <v>76</v>
      </c>
    </row>
    <row r="55" ht="12.75">
      <c r="B55" s="46" t="s">
        <v>77</v>
      </c>
    </row>
    <row r="56" ht="12.75">
      <c r="B56" s="46" t="s">
        <v>95</v>
      </c>
    </row>
    <row r="57" ht="12.75">
      <c r="B57" s="46" t="s">
        <v>78</v>
      </c>
    </row>
    <row r="58" ht="15.75">
      <c r="B58" s="46" t="s">
        <v>96</v>
      </c>
    </row>
    <row r="60" ht="12.75">
      <c r="B60" s="46" t="s">
        <v>99</v>
      </c>
    </row>
    <row r="62" ht="12.75">
      <c r="B62" s="46" t="s">
        <v>98</v>
      </c>
    </row>
    <row r="63" ht="12.75">
      <c r="B63" s="46" t="s">
        <v>100</v>
      </c>
    </row>
    <row r="64" ht="12.75">
      <c r="B64" s="46" t="s">
        <v>97</v>
      </c>
    </row>
    <row r="69" ht="15.75">
      <c r="B69" s="52" t="s">
        <v>91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0.42578125" style="1" customWidth="1"/>
    <col min="2" max="2" width="4.140625" style="1" customWidth="1"/>
    <col min="3" max="3" width="11.57421875" style="1" customWidth="1"/>
    <col min="4" max="4" width="19.140625" style="1" bestFit="1" customWidth="1"/>
    <col min="5" max="5" width="6.421875" style="1" customWidth="1"/>
    <col min="6" max="6" width="1.8515625" style="1" customWidth="1"/>
    <col min="7" max="7" width="5.140625" style="1" customWidth="1"/>
    <col min="8" max="8" width="4.140625" style="1" customWidth="1"/>
    <col min="9" max="9" width="4.8515625" style="1" customWidth="1"/>
    <col min="10" max="11" width="9.140625" style="1" customWidth="1"/>
    <col min="12" max="12" width="10.8515625" style="1" customWidth="1"/>
    <col min="13" max="13" width="9.421875" style="1" customWidth="1"/>
    <col min="14" max="15" width="9.140625" style="1" customWidth="1"/>
    <col min="16" max="16" width="6.7109375" style="1" customWidth="1"/>
    <col min="17" max="17" width="6.00390625" style="1" customWidth="1"/>
    <col min="18" max="18" width="7.28125" style="1" customWidth="1"/>
    <col min="19" max="19" width="2.57421875" style="1" customWidth="1"/>
    <col min="20" max="20" width="5.00390625" style="1" customWidth="1"/>
    <col min="21" max="21" width="3.421875" style="1" customWidth="1"/>
    <col min="22" max="23" width="4.421875" style="1" customWidth="1"/>
    <col min="24" max="24" width="6.00390625" style="1" customWidth="1"/>
    <col min="25" max="25" width="4.140625" style="1" customWidth="1"/>
    <col min="26" max="26" width="4.28125" style="1" customWidth="1"/>
    <col min="27" max="27" width="6.28125" style="1" customWidth="1"/>
    <col min="28" max="30" width="4.421875" style="1" customWidth="1"/>
    <col min="31" max="31" width="6.00390625" style="1" customWidth="1"/>
    <col min="32" max="32" width="4.421875" style="1" customWidth="1"/>
    <col min="33" max="33" width="5.57421875" style="1" customWidth="1"/>
    <col min="34" max="34" width="6.140625" style="1" customWidth="1"/>
    <col min="35" max="36" width="4.421875" style="1" customWidth="1"/>
    <col min="37" max="37" width="6.00390625" style="1" customWidth="1"/>
    <col min="38" max="38" width="4.421875" style="1" customWidth="1"/>
    <col min="39" max="39" width="5.57421875" style="1" customWidth="1"/>
    <col min="40" max="40" width="5.28125" style="1" customWidth="1"/>
    <col min="41" max="42" width="4.421875" style="1" customWidth="1"/>
    <col min="43" max="16384" width="9.140625" style="1" customWidth="1"/>
  </cols>
  <sheetData>
    <row r="2" ht="28.5" customHeight="1" thickBot="1">
      <c r="C2" s="11" t="s">
        <v>18</v>
      </c>
    </row>
    <row r="3" spans="3:15" ht="18" customHeight="1" thickBot="1">
      <c r="C3" s="11"/>
      <c r="J3" s="12" t="s">
        <v>0</v>
      </c>
      <c r="K3" s="24">
        <v>1</v>
      </c>
      <c r="L3" s="13" t="s">
        <v>1</v>
      </c>
      <c r="M3" s="24">
        <v>-5</v>
      </c>
      <c r="N3" s="13" t="s">
        <v>2</v>
      </c>
      <c r="O3" s="24">
        <v>6</v>
      </c>
    </row>
    <row r="4" spans="9:30" ht="19.5" customHeight="1">
      <c r="I4" s="2"/>
      <c r="J4" s="3"/>
      <c r="AD4" s="15" t="s">
        <v>88</v>
      </c>
    </row>
    <row r="5" spans="2:30" ht="0.75" customHeight="1" thickBot="1">
      <c r="B5" s="14" t="s">
        <v>4</v>
      </c>
      <c r="C5" s="14" t="s">
        <v>3</v>
      </c>
      <c r="D5" s="14" t="str">
        <f>IF(M3&lt;&gt;0,IF(M3=-1,CONCATENATE(" - x"),IF(M3=1,CONCATENATE("  +  x"),IF(M3&gt;0,CONCATENATE(" + ",M3,"x"),CONCATENATE(M3,"x")))))</f>
        <v>-5x</v>
      </c>
      <c r="E5" s="5">
        <f>IF(M3&gt;0," + ","")</f>
      </c>
      <c r="F5" s="5"/>
      <c r="G5" s="5"/>
      <c r="H5" s="14" t="str">
        <f>IF(O3&lt;&gt;0,IF(O3&gt;0,CONCATENATE(" + ",O3),O3),"")</f>
        <v> + 6</v>
      </c>
      <c r="J5" s="4"/>
      <c r="P5" s="3"/>
      <c r="S5" s="1">
        <f>IF(K3=1,"",IF(K3=-1,"-",K3))</f>
      </c>
      <c r="AD5" s="15"/>
    </row>
    <row r="6" spans="3:30" ht="20.25" thickBot="1">
      <c r="C6" s="72" t="s">
        <v>3</v>
      </c>
      <c r="D6" s="73" t="str">
        <f>CONCATENATE("y = ",S5,C5,B5,D5,H5)</f>
        <v>y = x²-5x + 6</v>
      </c>
      <c r="E6" s="14">
        <f>1</f>
        <v>1</v>
      </c>
      <c r="R6" s="15" t="s">
        <v>15</v>
      </c>
      <c r="AD6" s="15" t="s">
        <v>89</v>
      </c>
    </row>
    <row r="7" spans="3:41" ht="15.75">
      <c r="C7" s="18">
        <v>-10</v>
      </c>
      <c r="D7" s="19">
        <f aca="true" t="shared" si="0" ref="D7:D27">K$3*C7*C7+M$3*C7+O$3</f>
        <v>156</v>
      </c>
      <c r="AD7" s="54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3:41" ht="18.75">
      <c r="C8" s="18">
        <v>-9</v>
      </c>
      <c r="D8" s="19">
        <f t="shared" si="0"/>
        <v>132</v>
      </c>
      <c r="Q8" s="16" t="s">
        <v>32</v>
      </c>
      <c r="R8" s="33" t="s">
        <v>29</v>
      </c>
      <c r="S8" s="33" t="s">
        <v>33</v>
      </c>
      <c r="T8" s="35" t="s">
        <v>34</v>
      </c>
      <c r="U8" s="33" t="s">
        <v>36</v>
      </c>
      <c r="W8" s="27" t="s">
        <v>32</v>
      </c>
      <c r="X8" s="36" t="s">
        <v>29</v>
      </c>
      <c r="Y8" s="36">
        <f>$M$3</f>
        <v>-5</v>
      </c>
      <c r="Z8" s="35" t="s">
        <v>34</v>
      </c>
      <c r="AA8" s="36">
        <f>$E$51</f>
        <v>1</v>
      </c>
      <c r="AD8" s="57" t="s">
        <v>32</v>
      </c>
      <c r="AE8" s="36" t="s">
        <v>29</v>
      </c>
      <c r="AF8" s="36">
        <f>$M$3</f>
        <v>-5</v>
      </c>
      <c r="AG8" s="35" t="s">
        <v>34</v>
      </c>
      <c r="AH8" s="36">
        <f>$E$51*-1</f>
        <v>-1</v>
      </c>
      <c r="AI8" s="53" t="s">
        <v>90</v>
      </c>
      <c r="AJ8" s="30" t="s">
        <v>32</v>
      </c>
      <c r="AK8" s="36" t="s">
        <v>29</v>
      </c>
      <c r="AL8" s="36">
        <f>$M$3</f>
        <v>-5</v>
      </c>
      <c r="AM8" s="35" t="s">
        <v>34</v>
      </c>
      <c r="AN8" s="36">
        <f>$E$51*-1</f>
        <v>-1</v>
      </c>
      <c r="AO8" s="68" t="s">
        <v>87</v>
      </c>
    </row>
    <row r="9" spans="3:41" ht="15.75">
      <c r="C9" s="18">
        <v>-8</v>
      </c>
      <c r="D9" s="19">
        <f t="shared" si="0"/>
        <v>110</v>
      </c>
      <c r="M9" s="6"/>
      <c r="S9" s="27">
        <v>2</v>
      </c>
      <c r="T9" s="27" t="s">
        <v>30</v>
      </c>
      <c r="Y9" s="1">
        <v>2</v>
      </c>
      <c r="Z9" s="1">
        <f>$K$3</f>
        <v>1</v>
      </c>
      <c r="AD9" s="59"/>
      <c r="AE9" s="29"/>
      <c r="AF9" s="29">
        <v>2</v>
      </c>
      <c r="AG9" s="29">
        <f>$K$3</f>
        <v>1</v>
      </c>
      <c r="AH9" s="29"/>
      <c r="AI9" s="29"/>
      <c r="AJ9" s="29"/>
      <c r="AK9" s="29"/>
      <c r="AL9" s="29">
        <v>2</v>
      </c>
      <c r="AM9" s="29">
        <f>$K$3</f>
        <v>1</v>
      </c>
      <c r="AN9" s="29"/>
      <c r="AO9" s="58"/>
    </row>
    <row r="10" spans="3:41" ht="15.75">
      <c r="C10" s="20">
        <f aca="true" t="shared" si="1" ref="C10:C27">C9+E$6</f>
        <v>-7</v>
      </c>
      <c r="D10" s="21">
        <f t="shared" si="0"/>
        <v>90</v>
      </c>
      <c r="AD10" s="5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58"/>
    </row>
    <row r="11" spans="3:41" ht="15.75">
      <c r="C11" s="20">
        <f t="shared" si="1"/>
        <v>-6</v>
      </c>
      <c r="D11" s="21">
        <f t="shared" si="0"/>
        <v>72</v>
      </c>
      <c r="Q11" s="15"/>
      <c r="R11" s="15"/>
      <c r="S11" s="15"/>
      <c r="T11" s="15"/>
      <c r="U11" s="15"/>
      <c r="V11" s="38"/>
      <c r="AD11" s="5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58"/>
    </row>
    <row r="12" spans="3:41" ht="17.25">
      <c r="C12" s="20">
        <f t="shared" si="1"/>
        <v>-5</v>
      </c>
      <c r="D12" s="21">
        <f t="shared" si="0"/>
        <v>56</v>
      </c>
      <c r="Q12" s="16" t="s">
        <v>12</v>
      </c>
      <c r="R12" s="33">
        <f>-1*$Y$8</f>
        <v>5</v>
      </c>
      <c r="S12" s="34" t="s">
        <v>37</v>
      </c>
      <c r="T12" s="33">
        <f>+$AA$8^(1/2)</f>
        <v>1</v>
      </c>
      <c r="U12" s="15"/>
      <c r="V12" s="39"/>
      <c r="W12" s="16" t="s">
        <v>11</v>
      </c>
      <c r="X12" s="33">
        <f>-1*$Y$8</f>
        <v>5</v>
      </c>
      <c r="Y12" s="33" t="s">
        <v>29</v>
      </c>
      <c r="Z12" s="33">
        <f>+$AA$8^(1/2)</f>
        <v>1</v>
      </c>
      <c r="AD12" s="60" t="s">
        <v>12</v>
      </c>
      <c r="AE12" s="33">
        <f>-1*$Y$8</f>
        <v>5</v>
      </c>
      <c r="AF12" s="34" t="s">
        <v>37</v>
      </c>
      <c r="AG12" s="36">
        <f>$E$51*-1</f>
        <v>-1</v>
      </c>
      <c r="AH12" s="53" t="s">
        <v>87</v>
      </c>
      <c r="AI12" s="29"/>
      <c r="AJ12" s="31" t="s">
        <v>11</v>
      </c>
      <c r="AK12" s="33">
        <f>-1*$Y$8</f>
        <v>5</v>
      </c>
      <c r="AL12" s="37" t="s">
        <v>29</v>
      </c>
      <c r="AM12" s="36">
        <f>$E$51*-1</f>
        <v>-1</v>
      </c>
      <c r="AN12" s="53" t="s">
        <v>87</v>
      </c>
      <c r="AO12" s="58"/>
    </row>
    <row r="13" spans="3:41" ht="15.75">
      <c r="C13" s="20">
        <f t="shared" si="1"/>
        <v>-4</v>
      </c>
      <c r="D13" s="21">
        <f t="shared" si="0"/>
        <v>42</v>
      </c>
      <c r="Q13" s="15"/>
      <c r="R13" s="15"/>
      <c r="S13" s="15">
        <f>$Y$9*$Z$9</f>
        <v>2</v>
      </c>
      <c r="T13" s="15"/>
      <c r="U13" s="15"/>
      <c r="V13" s="39"/>
      <c r="X13" s="15"/>
      <c r="Y13" s="27">
        <f>$Y$9*$Z$9</f>
        <v>2</v>
      </c>
      <c r="Z13" s="15"/>
      <c r="AD13" s="61"/>
      <c r="AE13" s="32"/>
      <c r="AF13" s="32">
        <f>$Y$9*$Z$9</f>
        <v>2</v>
      </c>
      <c r="AG13" s="32"/>
      <c r="AH13" s="29"/>
      <c r="AI13" s="29"/>
      <c r="AJ13" s="29"/>
      <c r="AK13" s="32"/>
      <c r="AL13" s="30">
        <f>$Y$9*$Z$9</f>
        <v>2</v>
      </c>
      <c r="AM13" s="32"/>
      <c r="AN13" s="29"/>
      <c r="AO13" s="58"/>
    </row>
    <row r="14" spans="3:41" ht="16.5" thickBot="1">
      <c r="C14" s="20">
        <f t="shared" si="1"/>
        <v>-3</v>
      </c>
      <c r="D14" s="21">
        <f t="shared" si="0"/>
        <v>30</v>
      </c>
      <c r="Q14" s="15"/>
      <c r="R14" s="15"/>
      <c r="S14" s="15"/>
      <c r="T14" s="15"/>
      <c r="U14" s="15"/>
      <c r="V14" s="39"/>
      <c r="W14" s="6"/>
      <c r="AD14" s="5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58"/>
    </row>
    <row r="15" spans="3:41" ht="18" thickBot="1">
      <c r="C15" s="20">
        <f t="shared" si="1"/>
        <v>-2</v>
      </c>
      <c r="D15" s="21">
        <f t="shared" si="0"/>
        <v>20</v>
      </c>
      <c r="Q15" s="16" t="s">
        <v>12</v>
      </c>
      <c r="R15" s="17">
        <f>($R$12+$T$12)/$S$13</f>
        <v>3</v>
      </c>
      <c r="S15" s="15"/>
      <c r="T15" s="15"/>
      <c r="U15" s="15"/>
      <c r="V15" s="39"/>
      <c r="W15" s="16" t="s">
        <v>11</v>
      </c>
      <c r="X15" s="17">
        <f>($X$12-$Z$12)/$Y$13</f>
        <v>2</v>
      </c>
      <c r="AD15" s="64" t="s">
        <v>12</v>
      </c>
      <c r="AE15" s="65">
        <f>AE12/AF13</f>
        <v>2.5</v>
      </c>
      <c r="AF15" s="65" t="s">
        <v>37</v>
      </c>
      <c r="AG15" s="65" t="e">
        <f>$AG$12^(1/2)/$AF$13</f>
        <v>#NUM!</v>
      </c>
      <c r="AH15" s="62" t="s">
        <v>87</v>
      </c>
      <c r="AI15" s="62"/>
      <c r="AJ15" s="66" t="s">
        <v>11</v>
      </c>
      <c r="AK15" s="65">
        <f>AK$12/AL$13</f>
        <v>2.5</v>
      </c>
      <c r="AL15" s="67" t="s">
        <v>29</v>
      </c>
      <c r="AM15" s="65" t="e">
        <f>$AM$12^(1/2)/$AL$13</f>
        <v>#NUM!</v>
      </c>
      <c r="AN15" s="62" t="s">
        <v>87</v>
      </c>
      <c r="AO15" s="63"/>
    </row>
    <row r="16" spans="3:40" ht="15.75">
      <c r="C16" s="20">
        <f t="shared" si="1"/>
        <v>-1</v>
      </c>
      <c r="D16" s="21">
        <f t="shared" si="0"/>
        <v>12</v>
      </c>
      <c r="Q16" s="15"/>
      <c r="R16" s="15"/>
      <c r="S16" s="15"/>
      <c r="T16" s="15"/>
      <c r="U16" s="15"/>
      <c r="V16" s="3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3:4" ht="15.75">
      <c r="C17" s="20">
        <f t="shared" si="1"/>
        <v>0</v>
      </c>
      <c r="D17" s="21">
        <f t="shared" si="0"/>
        <v>6</v>
      </c>
    </row>
    <row r="18" spans="3:4" ht="15.75">
      <c r="C18" s="20">
        <f t="shared" si="1"/>
        <v>1</v>
      </c>
      <c r="D18" s="21">
        <f t="shared" si="0"/>
        <v>2</v>
      </c>
    </row>
    <row r="19" spans="3:4" ht="15.75">
      <c r="C19" s="20">
        <f t="shared" si="1"/>
        <v>2</v>
      </c>
      <c r="D19" s="21">
        <f t="shared" si="0"/>
        <v>0</v>
      </c>
    </row>
    <row r="20" spans="3:18" ht="15.75">
      <c r="C20" s="20">
        <f t="shared" si="1"/>
        <v>3</v>
      </c>
      <c r="D20" s="21">
        <f t="shared" si="0"/>
        <v>0</v>
      </c>
      <c r="R20" s="15" t="s">
        <v>16</v>
      </c>
    </row>
    <row r="21" spans="3:4" ht="15.75">
      <c r="C21" s="20">
        <f t="shared" si="1"/>
        <v>4</v>
      </c>
      <c r="D21" s="21">
        <f t="shared" si="0"/>
        <v>2</v>
      </c>
    </row>
    <row r="22" spans="3:24" ht="15.75">
      <c r="C22" s="20">
        <f t="shared" si="1"/>
        <v>5</v>
      </c>
      <c r="D22" s="21">
        <f t="shared" si="0"/>
        <v>6</v>
      </c>
      <c r="U22" s="28"/>
      <c r="V22" s="28"/>
      <c r="W22" s="28"/>
      <c r="X22" s="28"/>
    </row>
    <row r="23" spans="3:25" ht="17.25">
      <c r="C23" s="20">
        <f t="shared" si="1"/>
        <v>6</v>
      </c>
      <c r="D23" s="21">
        <f t="shared" si="0"/>
        <v>12</v>
      </c>
      <c r="R23" s="16" t="s">
        <v>13</v>
      </c>
      <c r="S23" s="33" t="s">
        <v>29</v>
      </c>
      <c r="T23" s="37" t="s">
        <v>33</v>
      </c>
      <c r="U23" s="28"/>
      <c r="V23" s="40"/>
      <c r="W23" s="16" t="s">
        <v>14</v>
      </c>
      <c r="X23" s="33" t="s">
        <v>29</v>
      </c>
      <c r="Y23" s="37" t="s">
        <v>36</v>
      </c>
    </row>
    <row r="24" spans="3:25" ht="15.75">
      <c r="C24" s="20">
        <f t="shared" si="1"/>
        <v>7</v>
      </c>
      <c r="D24" s="21">
        <f t="shared" si="0"/>
        <v>20</v>
      </c>
      <c r="S24" s="27">
        <v>2</v>
      </c>
      <c r="T24" s="27" t="s">
        <v>30</v>
      </c>
      <c r="U24" s="29"/>
      <c r="V24" s="39"/>
      <c r="W24" s="29"/>
      <c r="X24" s="27">
        <v>4</v>
      </c>
      <c r="Y24" s="27" t="s">
        <v>30</v>
      </c>
    </row>
    <row r="25" spans="3:26" s="3" customFormat="1" ht="15.75">
      <c r="C25" s="20">
        <f t="shared" si="1"/>
        <v>8</v>
      </c>
      <c r="D25" s="21">
        <f t="shared" si="0"/>
        <v>30</v>
      </c>
      <c r="Q25" s="30"/>
      <c r="R25" s="30"/>
      <c r="S25" s="30"/>
      <c r="T25" s="30"/>
      <c r="U25" s="30"/>
      <c r="V25" s="41"/>
      <c r="W25" s="30"/>
      <c r="X25" s="30"/>
      <c r="Y25" s="30"/>
      <c r="Z25" s="30"/>
    </row>
    <row r="26" spans="3:26" s="2" customFormat="1" ht="18.75">
      <c r="C26" s="20">
        <f t="shared" si="1"/>
        <v>9</v>
      </c>
      <c r="D26" s="21">
        <f t="shared" si="0"/>
        <v>42</v>
      </c>
      <c r="E26" s="7"/>
      <c r="F26" s="7"/>
      <c r="G26" s="7"/>
      <c r="H26" s="1"/>
      <c r="I26" s="7"/>
      <c r="Q26" s="30"/>
      <c r="R26" s="30" t="s">
        <v>13</v>
      </c>
      <c r="S26" s="33" t="s">
        <v>29</v>
      </c>
      <c r="T26" s="37">
        <f>M3</f>
        <v>-5</v>
      </c>
      <c r="U26" s="30"/>
      <c r="V26" s="41"/>
      <c r="W26" s="16" t="s">
        <v>14</v>
      </c>
      <c r="X26" s="33" t="s">
        <v>29</v>
      </c>
      <c r="Y26" s="37">
        <f>E51</f>
        <v>1</v>
      </c>
      <c r="Z26" s="30"/>
    </row>
    <row r="27" spans="3:26" ht="16.5" thickBot="1">
      <c r="C27" s="22">
        <f t="shared" si="1"/>
        <v>10</v>
      </c>
      <c r="D27" s="23">
        <f t="shared" si="0"/>
        <v>56</v>
      </c>
      <c r="E27" s="8"/>
      <c r="F27" s="8"/>
      <c r="G27" s="9"/>
      <c r="I27" s="8"/>
      <c r="Q27" s="30"/>
      <c r="R27" s="30"/>
      <c r="S27" s="30">
        <v>2</v>
      </c>
      <c r="T27" s="30">
        <f>$K$3</f>
        <v>1</v>
      </c>
      <c r="U27" s="30"/>
      <c r="V27" s="41"/>
      <c r="W27" s="30"/>
      <c r="X27" s="30">
        <v>4</v>
      </c>
      <c r="Y27" s="30">
        <f>$K$3</f>
        <v>1</v>
      </c>
      <c r="Z27" s="30"/>
    </row>
    <row r="28" spans="3:26" ht="16.5" thickBot="1">
      <c r="C28" s="8"/>
      <c r="D28" s="8"/>
      <c r="E28" s="8"/>
      <c r="F28" s="8"/>
      <c r="G28" s="9"/>
      <c r="I28" s="8"/>
      <c r="Q28" s="30"/>
      <c r="R28" s="30"/>
      <c r="S28" s="30"/>
      <c r="T28" s="30"/>
      <c r="U28" s="30"/>
      <c r="V28" s="41"/>
      <c r="W28" s="30"/>
      <c r="X28" s="30"/>
      <c r="Y28" s="30"/>
      <c r="Z28" s="30"/>
    </row>
    <row r="29" spans="3:26" ht="18" thickBot="1">
      <c r="C29" s="8"/>
      <c r="D29" s="8"/>
      <c r="E29" s="8"/>
      <c r="F29" s="8"/>
      <c r="G29" s="9"/>
      <c r="I29" s="8"/>
      <c r="Q29" s="30"/>
      <c r="R29" s="30" t="s">
        <v>13</v>
      </c>
      <c r="S29" s="69">
        <f>(-1*$M$3)/$S$27*$T$27</f>
        <v>2.5</v>
      </c>
      <c r="T29" s="71"/>
      <c r="U29" s="30"/>
      <c r="V29" s="41"/>
      <c r="W29" s="16" t="s">
        <v>14</v>
      </c>
      <c r="X29" s="69">
        <f>(-1*$Y$26)/$X$27*$Y$27</f>
        <v>-0.25</v>
      </c>
      <c r="Y29" s="71"/>
      <c r="Z29" s="30"/>
    </row>
    <row r="30" spans="3:26" ht="15.75">
      <c r="C30" s="15"/>
      <c r="D30" s="15"/>
      <c r="E30" s="15"/>
      <c r="F30" s="15"/>
      <c r="G30" s="16"/>
      <c r="I30" s="15"/>
      <c r="Q30" s="30"/>
      <c r="R30" s="30"/>
      <c r="S30" s="30"/>
      <c r="T30" s="30"/>
      <c r="U30" s="30"/>
      <c r="V30" s="41"/>
      <c r="W30" s="30"/>
      <c r="X30" s="30"/>
      <c r="Y30" s="30"/>
      <c r="Z30" s="30"/>
    </row>
    <row r="31" spans="3:9" ht="15.75">
      <c r="C31" s="15" t="s">
        <v>5</v>
      </c>
      <c r="D31" s="15"/>
      <c r="E31" s="15"/>
      <c r="F31" s="15"/>
      <c r="G31" s="16"/>
      <c r="I31" s="15"/>
    </row>
    <row r="32" spans="3:9" ht="16.5" thickBot="1">
      <c r="C32" s="15"/>
      <c r="D32" s="15"/>
      <c r="E32" s="15"/>
      <c r="F32" s="15"/>
      <c r="G32" s="16"/>
      <c r="I32" s="15"/>
    </row>
    <row r="33" spans="3:23" ht="22.5" customHeight="1" thickBot="1">
      <c r="C33" s="12" t="s">
        <v>7</v>
      </c>
      <c r="D33" s="17">
        <f>K3</f>
        <v>1</v>
      </c>
      <c r="E33" s="15" t="str">
        <f>IF(D33&gt;0,A60,IF(D33&lt;0,A59))</f>
        <v>a &gt; 0 - Concavidade voltada para cima e a parábola possui ponto de mínimo</v>
      </c>
      <c r="T33" s="29"/>
      <c r="U33" s="29"/>
      <c r="V33" s="29"/>
      <c r="W33" s="29"/>
    </row>
    <row r="34" spans="20:23" ht="15.75">
      <c r="T34" s="29"/>
      <c r="U34" s="31"/>
      <c r="V34" s="30"/>
      <c r="W34" s="29"/>
    </row>
    <row r="35" spans="20:23" ht="15.75">
      <c r="T35" s="29"/>
      <c r="U35" s="31"/>
      <c r="V35" s="30"/>
      <c r="W35" s="29"/>
    </row>
    <row r="36" spans="3:23" ht="15.75">
      <c r="C36" s="15" t="s">
        <v>6</v>
      </c>
      <c r="G36" s="10"/>
      <c r="T36" s="29"/>
      <c r="U36" s="29"/>
      <c r="V36" s="29"/>
      <c r="W36" s="29"/>
    </row>
    <row r="37" ht="16.5" thickBot="1"/>
    <row r="38" spans="3:5" ht="21" thickBot="1">
      <c r="C38" s="13" t="s">
        <v>9</v>
      </c>
      <c r="D38" s="17">
        <f>M3</f>
        <v>-5</v>
      </c>
      <c r="E38" s="15" t="str">
        <f>IF(AND(D33&gt;0,D38&gt;0),A56,IF(AND(D33&gt;0,D38&lt;0),A57,IF(AND(D33&gt;0,D38=0),A58,IF(AND(D33&lt;0,D38&gt;0),A62,IF(AND(D33&lt;0,D38&lt;0),A61,IF(AND(D33&lt;0,D38=0),A63))))))</f>
        <v>b &lt; 0 - O extremo da parábola está à direita do eixo y</v>
      </c>
    </row>
    <row r="41" ht="15.75">
      <c r="C41" s="15" t="s">
        <v>8</v>
      </c>
    </row>
    <row r="42" ht="16.5" thickBot="1"/>
    <row r="43" spans="3:12" ht="21" thickBot="1">
      <c r="C43" s="13" t="s">
        <v>21</v>
      </c>
      <c r="D43" s="17">
        <f>O3</f>
        <v>6</v>
      </c>
      <c r="E43" s="26" t="s">
        <v>10</v>
      </c>
      <c r="G43" s="25"/>
      <c r="L43" s="17">
        <f>D43</f>
        <v>6</v>
      </c>
    </row>
    <row r="46" ht="15.75">
      <c r="D46" s="16" t="s">
        <v>17</v>
      </c>
    </row>
    <row r="47" ht="18.75">
      <c r="D47" s="16" t="s">
        <v>19</v>
      </c>
    </row>
    <row r="48" spans="4:9" ht="18.75">
      <c r="D48" s="16" t="s">
        <v>20</v>
      </c>
      <c r="E48" s="30" t="s">
        <v>35</v>
      </c>
      <c r="F48" s="30" t="s">
        <v>29</v>
      </c>
      <c r="G48" s="30">
        <v>4</v>
      </c>
      <c r="H48" s="30" t="s">
        <v>30</v>
      </c>
      <c r="I48" s="30" t="s">
        <v>31</v>
      </c>
    </row>
    <row r="49" spans="4:9" ht="15.75">
      <c r="D49" s="16" t="s">
        <v>20</v>
      </c>
      <c r="E49" s="30">
        <f>M3^2</f>
        <v>25</v>
      </c>
      <c r="F49" s="30" t="s">
        <v>29</v>
      </c>
      <c r="G49" s="30">
        <v>4</v>
      </c>
      <c r="H49" s="30">
        <f>K3</f>
        <v>1</v>
      </c>
      <c r="I49" s="30">
        <f>O3</f>
        <v>6</v>
      </c>
    </row>
    <row r="50" spans="4:9" ht="16.5" thickBot="1">
      <c r="D50" s="16" t="s">
        <v>20</v>
      </c>
      <c r="E50" s="30">
        <f>E49</f>
        <v>25</v>
      </c>
      <c r="F50" s="30" t="s">
        <v>29</v>
      </c>
      <c r="G50" s="30">
        <f>G49*H49*I49</f>
        <v>24</v>
      </c>
      <c r="H50" s="32"/>
      <c r="I50" s="32"/>
    </row>
    <row r="51" spans="4:8" ht="16.5" thickBot="1">
      <c r="D51" s="16" t="s">
        <v>20</v>
      </c>
      <c r="E51" s="69">
        <f>M3^2-4*K3*O3</f>
        <v>1</v>
      </c>
      <c r="F51" s="70"/>
      <c r="G51" s="71"/>
      <c r="H51" s="15" t="str">
        <f>IF(E51&lt;0,A53,IF(E51=0,A54,IF(E51&gt;0,A55)))</f>
        <v>Δ &gt; 0 - A função possui 2 raízes reais e distintas</v>
      </c>
    </row>
    <row r="53" spans="1:2" ht="3" customHeight="1">
      <c r="A53" s="14" t="s">
        <v>24</v>
      </c>
      <c r="B53" s="14"/>
    </row>
    <row r="54" spans="1:2" ht="3" customHeight="1">
      <c r="A54" s="14" t="s">
        <v>22</v>
      </c>
      <c r="B54" s="14"/>
    </row>
    <row r="55" spans="1:2" ht="3" customHeight="1">
      <c r="A55" s="14" t="s">
        <v>23</v>
      </c>
      <c r="B55" s="14"/>
    </row>
    <row r="56" spans="1:2" ht="3" customHeight="1">
      <c r="A56" s="14" t="s">
        <v>25</v>
      </c>
      <c r="B56" s="14"/>
    </row>
    <row r="57" spans="1:2" ht="3" customHeight="1">
      <c r="A57" s="14" t="s">
        <v>26</v>
      </c>
      <c r="B57" s="14"/>
    </row>
    <row r="58" spans="1:2" ht="3" customHeight="1">
      <c r="A58" s="14" t="s">
        <v>27</v>
      </c>
      <c r="B58" s="14"/>
    </row>
    <row r="59" spans="1:2" ht="3" customHeight="1">
      <c r="A59" s="14" t="s">
        <v>28</v>
      </c>
      <c r="B59" s="14"/>
    </row>
    <row r="60" spans="1:2" ht="3" customHeight="1">
      <c r="A60" s="14" t="s">
        <v>74</v>
      </c>
      <c r="B60" s="14"/>
    </row>
    <row r="61" ht="3" customHeight="1">
      <c r="A61" s="14" t="s">
        <v>102</v>
      </c>
    </row>
    <row r="62" ht="3" customHeight="1">
      <c r="A62" s="14" t="s">
        <v>103</v>
      </c>
    </row>
    <row r="63" ht="3" customHeight="1">
      <c r="A63" s="14" t="s">
        <v>27</v>
      </c>
    </row>
  </sheetData>
  <sheetProtection/>
  <mergeCells count="3">
    <mergeCell ref="E51:G51"/>
    <mergeCell ref="S29:T29"/>
    <mergeCell ref="X29:Y2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1">
      <selection activeCell="B1" sqref="B1"/>
    </sheetView>
  </sheetViews>
  <sheetFormatPr defaultColWidth="9.140625" defaultRowHeight="12.75"/>
  <cols>
    <col min="1" max="1" width="0.71875" style="15" customWidth="1"/>
    <col min="2" max="10" width="9.140625" style="15" customWidth="1"/>
    <col min="11" max="11" width="10.421875" style="15" bestFit="1" customWidth="1"/>
    <col min="12" max="16384" width="9.140625" style="15" customWidth="1"/>
  </cols>
  <sheetData>
    <row r="1" s="45" customFormat="1" ht="3.75" customHeight="1">
      <c r="A1" s="45" t="s">
        <v>51</v>
      </c>
    </row>
    <row r="2" s="45" customFormat="1" ht="3.75" customHeight="1">
      <c r="A2" s="45" t="s">
        <v>52</v>
      </c>
    </row>
    <row r="3" spans="1:2" ht="15.75">
      <c r="A3" s="45" t="s">
        <v>62</v>
      </c>
      <c r="B3" s="45"/>
    </row>
    <row r="4" ht="21" customHeight="1">
      <c r="C4" s="15" t="s">
        <v>39</v>
      </c>
    </row>
    <row r="5" ht="21" customHeight="1"/>
    <row r="6" ht="21" customHeight="1">
      <c r="C6" s="15" t="s">
        <v>38</v>
      </c>
    </row>
    <row r="7" ht="21" customHeight="1">
      <c r="C7" s="15" t="s">
        <v>40</v>
      </c>
    </row>
    <row r="8" ht="21" customHeight="1">
      <c r="C8" s="15" t="s">
        <v>41</v>
      </c>
    </row>
    <row r="9" ht="21" customHeight="1">
      <c r="C9" s="15" t="s">
        <v>42</v>
      </c>
    </row>
    <row r="10" ht="21" customHeight="1">
      <c r="C10" s="15" t="s">
        <v>43</v>
      </c>
    </row>
    <row r="11" ht="21" customHeight="1">
      <c r="C11" s="15" t="s">
        <v>44</v>
      </c>
    </row>
    <row r="12" ht="21" customHeight="1">
      <c r="C12" s="15" t="s">
        <v>45</v>
      </c>
    </row>
    <row r="13" ht="21" customHeight="1">
      <c r="C13" s="15" t="s">
        <v>46</v>
      </c>
    </row>
    <row r="14" ht="21" customHeight="1">
      <c r="C14" s="15" t="s">
        <v>47</v>
      </c>
    </row>
    <row r="15" ht="21" customHeight="1"/>
    <row r="16" ht="21" customHeight="1">
      <c r="C16" s="15" t="s">
        <v>53</v>
      </c>
    </row>
    <row r="17" ht="21" customHeight="1" thickBot="1"/>
    <row r="18" spans="3:11" ht="21" customHeight="1" thickBot="1">
      <c r="C18" s="42"/>
      <c r="D18" s="15" t="s">
        <v>49</v>
      </c>
      <c r="J18" s="43"/>
      <c r="K18" s="43">
        <f>IF(C18=A2,"PARABÉNS! VOCÊ ACERTOU!!",IF(C18=A1,"ERRADO",""))</f>
      </c>
    </row>
    <row r="19" ht="21" customHeight="1" thickBot="1">
      <c r="D19" s="44">
        <f>IF(C18=A1,"O coeficiente A determina se a parábola terá concavidade voltada para cima ou para baixo.","")</f>
      </c>
    </row>
    <row r="20" spans="3:12" ht="21" customHeight="1" thickBot="1">
      <c r="C20" s="42"/>
      <c r="D20" s="15" t="s">
        <v>48</v>
      </c>
      <c r="K20" s="43"/>
      <c r="L20" s="43">
        <f>IF(C20=$A$1,"PARABÉNS! VOCÊ ACERTOU!!",IF(C20=$A$2,"ERRADO",""))</f>
      </c>
    </row>
    <row r="21" ht="21" customHeight="1" thickBot="1">
      <c r="D21" s="44">
        <f>IF(C20=A2,"Cuidado, realmente o coeficiente B determina em que lado o extremo da parábola estará.","")</f>
      </c>
    </row>
    <row r="22" spans="3:11" ht="21" customHeight="1" thickBot="1">
      <c r="C22" s="42"/>
      <c r="D22" s="15" t="s">
        <v>50</v>
      </c>
      <c r="K22" s="43">
        <f>IF(C22=A2,"PARABÉNS! VOCÊ ACERTOU!!",IF(C22=A1,"ERRADO",""))</f>
      </c>
    </row>
    <row r="23" spans="2:4" ht="21" customHeight="1" thickBot="1">
      <c r="B23" s="45"/>
      <c r="D23" s="44">
        <f>IF(C22=A1,"Cuidado, a função possui 2 raízes reais e iguais, pois o delta é igual a zero.","")</f>
      </c>
    </row>
    <row r="24" spans="2:10" ht="21" customHeight="1" thickBot="1">
      <c r="B24" s="45"/>
      <c r="C24" s="42"/>
      <c r="D24" s="15" t="s">
        <v>54</v>
      </c>
      <c r="J24" s="43">
        <f>IF(C24=$A$1,"PARABÉNS! VOCÊ ACERTOU!!",IF(C24=$A$2,"ERRADO",""))</f>
      </c>
    </row>
    <row r="25" spans="2:4" ht="21" customHeight="1" thickBot="1">
      <c r="B25" s="45"/>
      <c r="D25" s="44">
        <f>IF(C24=A2,"Observe na simulação que realmente as raízes da função são 1 e 1.","")</f>
      </c>
    </row>
    <row r="26" spans="2:10" ht="21" customHeight="1" thickBot="1">
      <c r="B26" s="45"/>
      <c r="C26" s="42"/>
      <c r="D26" s="15" t="s">
        <v>55</v>
      </c>
      <c r="J26" s="43">
        <f>IF(C26=$A$1,"PARABÉNS! VOCÊ ACERTOU!!",IF(C26=$A$2,"ERRADO",""))</f>
      </c>
    </row>
    <row r="27" spans="2:4" ht="21" customHeight="1">
      <c r="B27" s="45"/>
      <c r="D27" s="44">
        <f>IF(C26=A2,"Observe na simulação que realmente a parábola não corta o eixo x, então a função não possui raízes reais","")</f>
      </c>
    </row>
    <row r="28" spans="2:3" ht="15.75">
      <c r="B28" s="45"/>
      <c r="C28" s="15" t="s">
        <v>86</v>
      </c>
    </row>
    <row r="29" spans="2:3" ht="15.75">
      <c r="B29" s="45"/>
      <c r="C29" s="15" t="s">
        <v>61</v>
      </c>
    </row>
    <row r="30" ht="16.5" thickBot="1">
      <c r="B30" s="45"/>
    </row>
    <row r="31" spans="2:5" ht="16.5" thickBot="1">
      <c r="B31" s="45"/>
      <c r="C31" s="42"/>
      <c r="D31" s="15" t="s">
        <v>56</v>
      </c>
      <c r="E31" s="43">
        <f>IF(C31=$A$3,"ERRADO","")</f>
      </c>
    </row>
    <row r="32" ht="16.5" thickBot="1">
      <c r="B32" s="45"/>
    </row>
    <row r="33" spans="3:5" ht="16.5" thickBot="1">
      <c r="C33" s="42"/>
      <c r="D33" s="15" t="s">
        <v>57</v>
      </c>
      <c r="E33" s="43">
        <f>IF(C33=$A$3,"ERRADO","")</f>
      </c>
    </row>
    <row r="34" ht="16.5" thickBot="1"/>
    <row r="35" spans="3:5" ht="16.5" thickBot="1">
      <c r="C35" s="42"/>
      <c r="D35" s="15" t="s">
        <v>58</v>
      </c>
      <c r="E35" s="43">
        <f>IF(C35=$A$3,"CERTO","")</f>
      </c>
    </row>
    <row r="36" ht="16.5" thickBot="1"/>
    <row r="37" spans="3:5" ht="16.5" thickBot="1">
      <c r="C37" s="42"/>
      <c r="D37" s="15" t="s">
        <v>59</v>
      </c>
      <c r="E37" s="43">
        <f>IF(C37=$A$3,"ERRADO","")</f>
      </c>
    </row>
    <row r="38" ht="16.5" thickBot="1"/>
    <row r="39" spans="3:5" ht="16.5" thickBot="1">
      <c r="C39" s="42"/>
      <c r="D39" s="15" t="s">
        <v>60</v>
      </c>
      <c r="E39" s="43">
        <f>IF(C39=$A$3,"ERRADO","")</f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6384" width="9.140625" style="6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William</cp:lastModifiedBy>
  <dcterms:created xsi:type="dcterms:W3CDTF">2005-04-23T13:08:02Z</dcterms:created>
  <dcterms:modified xsi:type="dcterms:W3CDTF">2011-06-10T01:54:39Z</dcterms:modified>
  <cp:category/>
  <cp:version/>
  <cp:contentType/>
  <cp:contentStatus/>
</cp:coreProperties>
</file>